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icing Standing Forage" sheetId="1" r:id="rId1"/>
  </sheets>
  <definedNames>
    <definedName name="_xlnm.Print_Area" localSheetId="0">'Pricing Standing Forage'!$A$1:$G$113</definedName>
  </definedNames>
  <calcPr fullCalcOnLoad="1"/>
</workbook>
</file>

<file path=xl/sharedStrings.xml><?xml version="1.0" encoding="utf-8"?>
<sst xmlns="http://schemas.openxmlformats.org/spreadsheetml/2006/main" count="63" uniqueCount="56">
  <si>
    <t>Part I (Buyer Costs):</t>
  </si>
  <si>
    <t>Your Farm</t>
  </si>
  <si>
    <t>Example</t>
  </si>
  <si>
    <t>3.  For Haylage:</t>
  </si>
  <si>
    <t>Part II (Seller Costs):</t>
  </si>
  <si>
    <t>University of Wisconsin Center for Dairy Profitability</t>
  </si>
  <si>
    <t xml:space="preserve"> Wisconsin's 2007 Custom Rate Guide.  </t>
  </si>
  <si>
    <t>Values for harvesting operations can be obtained from the 2007 Wisconsin Custom Rate Guide at --</t>
  </si>
  <si>
    <t>2.  For Hay:</t>
  </si>
  <si>
    <t xml:space="preserve">1.  Value of Hay per Ton Baled and Stored in the Barn   </t>
  </si>
  <si>
    <t xml:space="preserve"> </t>
  </si>
  <si>
    <t>Developed by Ken Barnett, May 2008</t>
  </si>
  <si>
    <t xml:space="preserve">For further details on the values used in this spreadsheet, refer to the Focus on Forage paper </t>
  </si>
  <si>
    <t>entitled "How to Price Standing Forage".</t>
  </si>
  <si>
    <r>
      <t xml:space="preserve">1 </t>
    </r>
    <r>
      <rPr>
        <sz val="10"/>
        <rFont val="Arial"/>
        <family val="0"/>
      </rPr>
      <t xml:space="preserve">The example in the Worksheet assumes a 4 ton per acre hay (or 9.84 tons per acre haylage) yield for 3 cuttings.  </t>
    </r>
  </si>
  <si>
    <t xml:space="preserve">  used in this example.  The hay price per ton is $120.00.  Values for harvesting operations are taken from Wisconsin </t>
  </si>
  <si>
    <t xml:space="preserve">  Agricultural Statistics Service Custom Rate guide.  Fertilizer rates and costs are based on soil which tests in the </t>
  </si>
  <si>
    <t xml:space="preserve">  optimum soil test level, an alfalfa hay yield range of 3.6 to 4.5 tons per acre, and 2008 fertilizer costs.</t>
  </si>
  <si>
    <r>
      <t>Example</t>
    </r>
    <r>
      <rPr>
        <b/>
        <vertAlign val="superscript"/>
        <sz val="10"/>
        <rFont val="Arial"/>
        <family val="2"/>
      </rPr>
      <t>1</t>
    </r>
  </si>
  <si>
    <t xml:space="preserve">     a.  Expected Yield (Tons per Acre) </t>
  </si>
  <si>
    <t xml:space="preserve">     a.  Value of Haylage per Ton Stored in Silo ($ per ton)   </t>
  </si>
  <si>
    <t xml:space="preserve">     b.  Expected Yield (Tons per Acre)       </t>
  </si>
  <si>
    <t xml:space="preserve">     c.  Mowing, conditioning, and raking ($/acre/cutting)</t>
  </si>
  <si>
    <t xml:space="preserve">     d.  Haylage Harvesting, Hauling, and Silo Filling ($/acre/cutting)</t>
  </si>
  <si>
    <t xml:space="preserve">         (Includes cost of fertilizer and application charge)</t>
  </si>
  <si>
    <t xml:space="preserve">     2.  Seeding Costs per Year ($/acre)</t>
  </si>
  <si>
    <t xml:space="preserve">     3.  Taxes and Insurance ($/acre)</t>
  </si>
  <si>
    <t xml:space="preserve">     4.  Land Charges ($/acre)</t>
  </si>
  <si>
    <t xml:space="preserve">     5.  Total Costs per Year ($/acre)</t>
  </si>
  <si>
    <t xml:space="preserve">     6.  Enter Percent of Annual Yield for Cutting (Refer to Table 1)</t>
  </si>
  <si>
    <t xml:space="preserve">     7.  Total Costs per Year for Cutting ($/acre)</t>
  </si>
  <si>
    <t>Pricing Standing Forage Worksheet</t>
  </si>
  <si>
    <t xml:space="preserve">     1.  Annual fertilizer costs for 0+50+240 ($/acre)</t>
  </si>
  <si>
    <t>Seller floor price per cutting ($/acre) (part II, line 7)</t>
  </si>
  <si>
    <t>%</t>
  </si>
  <si>
    <t xml:space="preserve">     c.  Cost of Baling per Acre ($25.00 to $30.00 per ton)</t>
  </si>
  <si>
    <t xml:space="preserve">     g.  Dry Matter Loss (For hay, 2% of crop value)</t>
  </si>
  <si>
    <t xml:space="preserve">     h.  Other Costs - pesticide application, etc. ($/acre)</t>
  </si>
  <si>
    <t xml:space="preserve">     i.  Total Harvest Costs ($/acre/cutting) </t>
  </si>
  <si>
    <t xml:space="preserve">     j.  Dollar Value ($) of Harvested Hay </t>
  </si>
  <si>
    <t xml:space="preserve">     k.  Breakeven Cost per Cutting ($/acre/cutting)  </t>
  </si>
  <si>
    <t>Buyer ceiling price per cutting for hay ($/acre) (Part I-2, line k)</t>
  </si>
  <si>
    <t xml:space="preserve">     d.  Hauling Charge ($/acre/cutting) </t>
  </si>
  <si>
    <t xml:space="preserve">     b.  Mowing, conditioning, &amp; raking ($/acre/cutting)</t>
  </si>
  <si>
    <t xml:space="preserve">     e. Weather Risk Factor (% hay value/acre/cutting)</t>
  </si>
  <si>
    <t xml:space="preserve">     f.  Weather Risk Reduction ($ hay value/acre/cutting)</t>
  </si>
  <si>
    <r>
      <t xml:space="preserve">                           </t>
    </r>
    <r>
      <rPr>
        <b/>
        <sz val="10"/>
        <rFont val="Arial"/>
        <family val="2"/>
      </rPr>
      <t xml:space="preserve"> SUMMARY</t>
    </r>
  </si>
  <si>
    <t xml:space="preserve">     i.  Total Harvest Costs ($/acre)</t>
  </si>
  <si>
    <t xml:space="preserve">     j.   Dollar Value of Harvested Haylage  </t>
  </si>
  <si>
    <t xml:space="preserve">     k.  Breakeven Cost per Cutting ($/acre/cut)  </t>
  </si>
  <si>
    <t>Buyer ceiling price per cutting for haylage ($/acre) (part I-3, line k)</t>
  </si>
  <si>
    <t xml:space="preserve">  A hay yield of 1.6 tons per acre (or a haylage yield of 3.47 tons per acre) for the first cutting (40% of season yield) is</t>
  </si>
  <si>
    <t>Enter your farm values in blue boxes</t>
  </si>
  <si>
    <t xml:space="preserve">     e.  Weather Risk Factor (% hay value/acre/cutting)</t>
  </si>
  <si>
    <t xml:space="preserve">     f.   Weather Risk Reduction ($ hay value/acre/cutting)</t>
  </si>
  <si>
    <t xml:space="preserve">     g.  Dry Matter Loss (For haylage, 10% of crop value)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</si>
</sst>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53" applyAlignment="1" applyProtection="1">
      <alignment/>
      <protection/>
    </xf>
    <xf numFmtId="2" fontId="0" fillId="33" borderId="0" xfId="0" applyNumberFormat="1" applyFill="1" applyAlignment="1" applyProtection="1">
      <alignment horizontal="center"/>
      <protection locked="0"/>
    </xf>
    <xf numFmtId="8" fontId="0" fillId="0" borderId="0" xfId="0" applyNumberFormat="1" applyAlignment="1">
      <alignment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53" applyFont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5" borderId="0" xfId="0" applyNumberFormat="1" applyFill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2" fontId="0" fillId="34" borderId="16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0" fontId="7" fillId="35" borderId="0" xfId="0" applyFont="1" applyFill="1" applyAlignment="1">
      <alignment/>
    </xf>
    <xf numFmtId="0" fontId="9" fillId="33" borderId="0" xfId="0" applyFont="1" applyFill="1" applyAlignment="1">
      <alignment/>
    </xf>
    <xf numFmtId="2" fontId="9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 applyProtection="1">
      <alignment horizontal="center"/>
      <protection locked="0"/>
    </xf>
    <xf numFmtId="164" fontId="0" fillId="36" borderId="0" xfId="0" applyNumberFormat="1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0" fillId="33" borderId="0" xfId="0" applyNumberFormat="1" applyFill="1" applyAlignment="1" applyProtection="1">
      <alignment horizontal="center"/>
      <protection locked="0"/>
    </xf>
    <xf numFmtId="164" fontId="0" fillId="37" borderId="0" xfId="0" applyNumberFormat="1" applyFill="1" applyBorder="1" applyAlignment="1">
      <alignment horizontal="center"/>
    </xf>
    <xf numFmtId="164" fontId="0" fillId="37" borderId="15" xfId="0" applyNumberFormat="1" applyFill="1" applyBorder="1" applyAlignment="1">
      <alignment horizontal="center"/>
    </xf>
    <xf numFmtId="164" fontId="0" fillId="37" borderId="14" xfId="0" applyNumberFormat="1" applyFill="1" applyBorder="1" applyAlignment="1">
      <alignment horizontal="center"/>
    </xf>
    <xf numFmtId="164" fontId="0" fillId="37" borderId="18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0</xdr:col>
      <xdr:colOff>1914525</xdr:colOff>
      <xdr:row>3</xdr:row>
      <xdr:rowOff>19050</xdr:rowOff>
    </xdr:to>
    <xdr:pic>
      <xdr:nvPicPr>
        <xdr:cNvPr id="1" name="Picture 6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1</xdr:row>
      <xdr:rowOff>0</xdr:rowOff>
    </xdr:from>
    <xdr:to>
      <xdr:col>4</xdr:col>
      <xdr:colOff>733425</xdr:colOff>
      <xdr:row>5</xdr:row>
      <xdr:rowOff>0</xdr:rowOff>
    </xdr:to>
    <xdr:pic>
      <xdr:nvPicPr>
        <xdr:cNvPr id="2" name="Picture 7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61925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2619375</xdr:colOff>
      <xdr:row>116</xdr:row>
      <xdr:rowOff>19050</xdr:rowOff>
    </xdr:from>
    <xdr:to>
      <xdr:col>3</xdr:col>
      <xdr:colOff>28575</xdr:colOff>
      <xdr:row>124</xdr:row>
      <xdr:rowOff>19050</xdr:rowOff>
    </xdr:to>
    <xdr:pic>
      <xdr:nvPicPr>
        <xdr:cNvPr id="3" name="Picture 8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5678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88</xdr:row>
      <xdr:rowOff>123825</xdr:rowOff>
    </xdr:from>
    <xdr:to>
      <xdr:col>2</xdr:col>
      <xdr:colOff>590550</xdr:colOff>
      <xdr:row>98</xdr:row>
      <xdr:rowOff>66675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1085850" y="11220450"/>
          <a:ext cx="3467100" cy="15716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1.  Approximate yield distribution for 3- and 4-cutting systems.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Three cutting system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Four cutting system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Cutting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% of Total Yield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Cutting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% of Total Yield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1                 40                       1                   35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2                 30                       2                   25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3                 30                       3                   20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4                   20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13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55.421875" style="0" customWidth="1"/>
    <col min="2" max="2" width="4.00390625" style="0" customWidth="1"/>
    <col min="3" max="3" width="10.28125" style="3" customWidth="1"/>
    <col min="4" max="4" width="4.28125" style="0" customWidth="1"/>
    <col min="5" max="5" width="11.57421875" style="3" customWidth="1"/>
    <col min="6" max="6" width="4.140625" style="0" customWidth="1"/>
  </cols>
  <sheetData>
    <row r="7" ht="15.75">
      <c r="A7" s="26" t="s">
        <v>31</v>
      </c>
    </row>
    <row r="9" ht="6" customHeight="1"/>
    <row r="10" spans="1:5" ht="12.75">
      <c r="A10" s="29"/>
      <c r="B10" s="30" t="s">
        <v>52</v>
      </c>
      <c r="C10" s="31"/>
      <c r="D10" s="30"/>
      <c r="E10" s="31"/>
    </row>
    <row r="11" ht="6" customHeight="1"/>
    <row r="12" ht="12.75">
      <c r="A12" s="1" t="s">
        <v>0</v>
      </c>
    </row>
    <row r="13" ht="6" customHeight="1"/>
    <row r="14" spans="3:5" ht="14.25">
      <c r="C14" s="2" t="s">
        <v>18</v>
      </c>
      <c r="E14" s="2" t="s">
        <v>1</v>
      </c>
    </row>
    <row r="15" ht="9" customHeight="1"/>
    <row r="16" spans="1:5" ht="12.75">
      <c r="A16" s="1" t="s">
        <v>9</v>
      </c>
      <c r="C16" s="32">
        <v>120</v>
      </c>
      <c r="E16" s="33"/>
    </row>
    <row r="17" ht="6" customHeight="1"/>
    <row r="18" ht="12.75">
      <c r="A18" s="1" t="s">
        <v>8</v>
      </c>
    </row>
    <row r="19" ht="6" customHeight="1"/>
    <row r="20" spans="1:5" ht="12.75">
      <c r="A20" t="s">
        <v>19</v>
      </c>
      <c r="C20" s="3">
        <v>1.6</v>
      </c>
      <c r="E20" s="6"/>
    </row>
    <row r="21" ht="6" customHeight="1"/>
    <row r="22" spans="1:5" ht="12.75">
      <c r="A22" t="s">
        <v>43</v>
      </c>
      <c r="C22" s="32">
        <v>26</v>
      </c>
      <c r="E22" s="33"/>
    </row>
    <row r="23" ht="6" customHeight="1"/>
    <row r="24" spans="1:5" ht="12.75">
      <c r="A24" s="9" t="s">
        <v>35</v>
      </c>
      <c r="C24" s="32">
        <f>(C20*27.5)</f>
        <v>44</v>
      </c>
      <c r="E24" s="33"/>
    </row>
    <row r="25" ht="6" customHeight="1"/>
    <row r="26" spans="1:5" ht="12.75">
      <c r="A26" s="9" t="s">
        <v>42</v>
      </c>
      <c r="C26" s="32">
        <v>8</v>
      </c>
      <c r="E26" s="33"/>
    </row>
    <row r="27" spans="1:5" ht="6" customHeight="1">
      <c r="A27" s="9"/>
      <c r="E27" s="25"/>
    </row>
    <row r="28" spans="1:6" ht="12.75" customHeight="1">
      <c r="A28" s="9" t="s">
        <v>44</v>
      </c>
      <c r="C28" s="10">
        <v>15</v>
      </c>
      <c r="D28" t="s">
        <v>34</v>
      </c>
      <c r="E28" s="6"/>
      <c r="F28" t="s">
        <v>34</v>
      </c>
    </row>
    <row r="29" spans="1:5" ht="6" customHeight="1">
      <c r="A29" s="9"/>
      <c r="E29" s="8"/>
    </row>
    <row r="30" spans="1:5" ht="12.75">
      <c r="A30" s="9" t="s">
        <v>45</v>
      </c>
      <c r="B30" s="3"/>
      <c r="C30" s="32">
        <f>(C16*C20)*C28/100</f>
        <v>28.8</v>
      </c>
      <c r="E30" s="32">
        <f>(E16*E20)*E28/100</f>
        <v>0</v>
      </c>
    </row>
    <row r="31" spans="1:5" ht="6" customHeight="1">
      <c r="A31" s="9"/>
      <c r="E31" s="8"/>
    </row>
    <row r="32" spans="1:5" ht="12.75">
      <c r="A32" s="9" t="s">
        <v>36</v>
      </c>
      <c r="C32" s="3">
        <f>(C16*C20)*0.02</f>
        <v>3.84</v>
      </c>
      <c r="E32" s="3">
        <f>(E16*E20)*0.02</f>
        <v>0</v>
      </c>
    </row>
    <row r="33" ht="6" customHeight="1">
      <c r="E33" s="8"/>
    </row>
    <row r="34" spans="1:5" ht="12.75">
      <c r="A34" s="9" t="s">
        <v>37</v>
      </c>
      <c r="C34" s="32">
        <v>0</v>
      </c>
      <c r="E34" s="33"/>
    </row>
    <row r="35" ht="6" customHeight="1"/>
    <row r="36" spans="1:5" ht="12.75">
      <c r="A36" t="s">
        <v>38</v>
      </c>
      <c r="C36" s="32">
        <f>(C22+C24+C26+C30+C32+C34)</f>
        <v>110.64</v>
      </c>
      <c r="E36" s="32">
        <f>(E22+E24+E26+E30+E32+E34)</f>
        <v>0</v>
      </c>
    </row>
    <row r="37" ht="6" customHeight="1"/>
    <row r="38" spans="1:5" ht="12.75">
      <c r="A38" t="s">
        <v>39</v>
      </c>
      <c r="C38" s="32">
        <f>(C16*C20)</f>
        <v>192</v>
      </c>
      <c r="E38" s="32">
        <f>(E16*E20)</f>
        <v>0</v>
      </c>
    </row>
    <row r="39" ht="6" customHeight="1"/>
    <row r="40" spans="1:5" ht="12.75">
      <c r="A40" t="s">
        <v>40</v>
      </c>
      <c r="C40" s="34">
        <f>(C38-C36)</f>
        <v>81.36</v>
      </c>
      <c r="E40" s="34">
        <f>(E38-E36)</f>
        <v>0</v>
      </c>
    </row>
    <row r="41" ht="6" customHeight="1"/>
    <row r="42" ht="12.75">
      <c r="A42" s="1" t="s">
        <v>3</v>
      </c>
    </row>
    <row r="43" ht="6" customHeight="1"/>
    <row r="44" spans="1:5" ht="12.75">
      <c r="A44" t="s">
        <v>20</v>
      </c>
      <c r="C44" s="32">
        <f>(C16*0.46)</f>
        <v>55.2</v>
      </c>
      <c r="E44" s="35">
        <f>(E16*0.46)</f>
        <v>0</v>
      </c>
    </row>
    <row r="45" ht="6" customHeight="1"/>
    <row r="46" spans="1:5" ht="12.75">
      <c r="A46" t="s">
        <v>21</v>
      </c>
      <c r="C46" s="3">
        <v>3.47</v>
      </c>
      <c r="E46" s="6"/>
    </row>
    <row r="47" ht="6" customHeight="1">
      <c r="E47" s="8"/>
    </row>
    <row r="48" spans="1:5" ht="12.75">
      <c r="A48" t="s">
        <v>22</v>
      </c>
      <c r="C48" s="32">
        <v>26</v>
      </c>
      <c r="E48" s="33"/>
    </row>
    <row r="49" ht="6" customHeight="1"/>
    <row r="50" spans="1:5" ht="12.75">
      <c r="A50" t="s">
        <v>23</v>
      </c>
      <c r="C50" s="32">
        <v>48</v>
      </c>
      <c r="E50" s="33"/>
    </row>
    <row r="51" ht="6" customHeight="1">
      <c r="E51" s="25"/>
    </row>
    <row r="52" spans="1:6" ht="12.75" customHeight="1">
      <c r="A52" s="9" t="s">
        <v>53</v>
      </c>
      <c r="C52" s="10">
        <v>15</v>
      </c>
      <c r="D52" t="s">
        <v>34</v>
      </c>
      <c r="E52" s="12"/>
      <c r="F52" t="s">
        <v>34</v>
      </c>
    </row>
    <row r="53" spans="1:5" ht="6" customHeight="1">
      <c r="A53" s="9"/>
      <c r="E53" s="8"/>
    </row>
    <row r="54" spans="1:5" ht="12.75">
      <c r="A54" s="9" t="s">
        <v>54</v>
      </c>
      <c r="B54" s="3"/>
      <c r="C54" s="32">
        <f>(C16*C20)*C52/100</f>
        <v>28.8</v>
      </c>
      <c r="E54" s="32">
        <f>(E16*E20)*E52/100</f>
        <v>0</v>
      </c>
    </row>
    <row r="55" spans="1:5" ht="6" customHeight="1">
      <c r="A55" s="9"/>
      <c r="E55" s="8"/>
    </row>
    <row r="56" spans="1:5" ht="12.75">
      <c r="A56" s="9" t="s">
        <v>55</v>
      </c>
      <c r="C56" s="32">
        <f>(C44*C46)*0.1</f>
        <v>19.154400000000003</v>
      </c>
      <c r="E56" s="32">
        <f>(E44*E46)*0.1</f>
        <v>0</v>
      </c>
    </row>
    <row r="57" ht="6" customHeight="1">
      <c r="E57" s="8"/>
    </row>
    <row r="58" spans="1:5" ht="12.75">
      <c r="A58" t="s">
        <v>37</v>
      </c>
      <c r="C58" s="32">
        <v>0</v>
      </c>
      <c r="E58" s="33"/>
    </row>
    <row r="59" ht="6" customHeight="1">
      <c r="E59" s="8"/>
    </row>
    <row r="60" spans="1:5" ht="12.75">
      <c r="A60" t="s">
        <v>47</v>
      </c>
      <c r="C60" s="32">
        <f>(C48+C50+C54+C56+C58)</f>
        <v>121.95439999999999</v>
      </c>
      <c r="E60" s="32">
        <f>(E48+E50+E54+E56+E58)</f>
        <v>0</v>
      </c>
    </row>
    <row r="61" ht="6" customHeight="1"/>
    <row r="62" spans="1:5" ht="13.5" customHeight="1">
      <c r="A62" t="s">
        <v>48</v>
      </c>
      <c r="C62" s="32">
        <f>(C44*C46)</f>
        <v>191.544</v>
      </c>
      <c r="E62" s="32">
        <f>(E44*E46)</f>
        <v>0</v>
      </c>
    </row>
    <row r="63" ht="6" customHeight="1"/>
    <row r="64" spans="1:5" ht="12.75">
      <c r="A64" t="s">
        <v>49</v>
      </c>
      <c r="C64" s="34">
        <f>(C62-C60)</f>
        <v>69.58960000000002</v>
      </c>
      <c r="E64" s="34">
        <f>(E62-E60)</f>
        <v>0</v>
      </c>
    </row>
    <row r="65" ht="6" customHeight="1"/>
    <row r="66" ht="12.75">
      <c r="A66" s="1" t="s">
        <v>4</v>
      </c>
    </row>
    <row r="67" ht="6" customHeight="1"/>
    <row r="68" spans="1:7" ht="12.75">
      <c r="A68" t="s">
        <v>32</v>
      </c>
      <c r="C68" s="32">
        <v>190</v>
      </c>
      <c r="E68" s="33"/>
      <c r="G68" s="7"/>
    </row>
    <row r="69" ht="12.75">
      <c r="A69" t="s">
        <v>24</v>
      </c>
    </row>
    <row r="70" ht="6" customHeight="1"/>
    <row r="71" spans="1:7" ht="12.75">
      <c r="A71" t="s">
        <v>25</v>
      </c>
      <c r="C71" s="32">
        <v>45</v>
      </c>
      <c r="E71" s="33"/>
      <c r="G71" s="7"/>
    </row>
    <row r="72" ht="6" customHeight="1"/>
    <row r="73" spans="1:5" ht="12.75" customHeight="1">
      <c r="A73" t="s">
        <v>26</v>
      </c>
      <c r="C73" s="32">
        <v>5</v>
      </c>
      <c r="E73" s="33"/>
    </row>
    <row r="74" ht="6" customHeight="1"/>
    <row r="75" spans="1:5" ht="12.75">
      <c r="A75" t="s">
        <v>27</v>
      </c>
      <c r="C75" s="32">
        <v>72</v>
      </c>
      <c r="E75" s="33"/>
    </row>
    <row r="76" ht="6" customHeight="1"/>
    <row r="77" spans="1:5" ht="12.75">
      <c r="A77" t="s">
        <v>28</v>
      </c>
      <c r="C77" s="32">
        <f>(C68+C71+C73+C75)</f>
        <v>312</v>
      </c>
      <c r="E77" s="32">
        <f>(E68+E71+E73+E75)</f>
        <v>0</v>
      </c>
    </row>
    <row r="78" ht="6" customHeight="1">
      <c r="I78" t="s">
        <v>10</v>
      </c>
    </row>
    <row r="79" spans="1:6" ht="12.75">
      <c r="A79" t="s">
        <v>29</v>
      </c>
      <c r="C79" s="36">
        <v>40</v>
      </c>
      <c r="D79" t="s">
        <v>34</v>
      </c>
      <c r="E79" s="37"/>
      <c r="F79" t="s">
        <v>34</v>
      </c>
    </row>
    <row r="80" ht="6" customHeight="1"/>
    <row r="81" spans="1:5" ht="12.75">
      <c r="A81" t="s">
        <v>30</v>
      </c>
      <c r="C81" s="34">
        <f>(C77*C79)/100</f>
        <v>124.8</v>
      </c>
      <c r="E81" s="34">
        <f>(E77*E79)/100</f>
        <v>0</v>
      </c>
    </row>
    <row r="82" ht="12" customHeight="1" thickBot="1"/>
    <row r="83" spans="1:5" ht="12.75" customHeight="1" thickTop="1">
      <c r="A83" s="17" t="s">
        <v>46</v>
      </c>
      <c r="B83" s="18"/>
      <c r="C83" s="27" t="s">
        <v>2</v>
      </c>
      <c r="D83" s="18"/>
      <c r="E83" s="28" t="s">
        <v>1</v>
      </c>
    </row>
    <row r="84" spans="1:5" ht="12.75">
      <c r="A84" s="19" t="s">
        <v>41</v>
      </c>
      <c r="B84" s="20"/>
      <c r="C84" s="38">
        <f>C40</f>
        <v>81.36</v>
      </c>
      <c r="D84" s="20"/>
      <c r="E84" s="39">
        <f>E40</f>
        <v>0</v>
      </c>
    </row>
    <row r="85" spans="1:5" ht="6" customHeight="1">
      <c r="A85" s="19"/>
      <c r="B85" s="20"/>
      <c r="C85" s="23"/>
      <c r="D85" s="20"/>
      <c r="E85" s="24"/>
    </row>
    <row r="86" spans="1:5" ht="12.75">
      <c r="A86" s="19" t="s">
        <v>50</v>
      </c>
      <c r="B86" s="20"/>
      <c r="C86" s="38">
        <f>C64</f>
        <v>69.58960000000002</v>
      </c>
      <c r="D86" s="20"/>
      <c r="E86" s="39">
        <f>E64</f>
        <v>0</v>
      </c>
    </row>
    <row r="87" spans="1:5" ht="6" customHeight="1">
      <c r="A87" s="19"/>
      <c r="B87" s="20"/>
      <c r="C87" s="23"/>
      <c r="D87" s="20"/>
      <c r="E87" s="24"/>
    </row>
    <row r="88" spans="1:5" ht="13.5" thickBot="1">
      <c r="A88" s="21" t="s">
        <v>33</v>
      </c>
      <c r="B88" s="22"/>
      <c r="C88" s="40">
        <f>C81</f>
        <v>124.8</v>
      </c>
      <c r="D88" s="22"/>
      <c r="E88" s="41">
        <f>E81</f>
        <v>0</v>
      </c>
    </row>
    <row r="89" spans="3:5" s="13" customFormat="1" ht="13.5" thickTop="1">
      <c r="C89" s="14"/>
      <c r="E89" s="14"/>
    </row>
    <row r="90" spans="3:5" s="13" customFormat="1" ht="12.75">
      <c r="C90" s="14"/>
      <c r="E90" s="14"/>
    </row>
    <row r="91" spans="3:5" s="13" customFormat="1" ht="12.75">
      <c r="C91" s="14"/>
      <c r="E91" s="14"/>
    </row>
    <row r="92" spans="3:5" s="13" customFormat="1" ht="12.75">
      <c r="C92" s="14"/>
      <c r="E92" s="14"/>
    </row>
    <row r="93" spans="3:5" s="13" customFormat="1" ht="12.75">
      <c r="C93" s="14"/>
      <c r="E93" s="14"/>
    </row>
    <row r="94" spans="3:5" s="13" customFormat="1" ht="12.75">
      <c r="C94" s="14"/>
      <c r="E94" s="14"/>
    </row>
    <row r="95" spans="3:5" s="13" customFormat="1" ht="12.75">
      <c r="C95" s="14"/>
      <c r="E95" s="14"/>
    </row>
    <row r="96" spans="3:5" s="13" customFormat="1" ht="12.75">
      <c r="C96" s="14"/>
      <c r="E96" s="14"/>
    </row>
    <row r="97" spans="3:5" s="13" customFormat="1" ht="12.75">
      <c r="C97" s="14"/>
      <c r="E97" s="14"/>
    </row>
    <row r="98" spans="3:5" s="13" customFormat="1" ht="12.75">
      <c r="C98" s="14"/>
      <c r="E98" s="14"/>
    </row>
    <row r="99" spans="3:5" s="13" customFormat="1" ht="12.75">
      <c r="C99" s="14"/>
      <c r="E99" s="14"/>
    </row>
    <row r="100" spans="1:5" s="13" customFormat="1" ht="14.25">
      <c r="A100" s="16" t="s">
        <v>14</v>
      </c>
      <c r="C100" s="14"/>
      <c r="E100" s="14"/>
    </row>
    <row r="101" spans="1:5" s="13" customFormat="1" ht="12.75">
      <c r="A101" s="15" t="s">
        <v>51</v>
      </c>
      <c r="C101" s="14"/>
      <c r="E101" s="14"/>
    </row>
    <row r="102" spans="1:5" s="13" customFormat="1" ht="12.75">
      <c r="A102" s="15" t="s">
        <v>15</v>
      </c>
      <c r="C102" s="14"/>
      <c r="E102" s="14"/>
    </row>
    <row r="103" spans="1:5" s="13" customFormat="1" ht="12.75">
      <c r="A103" s="13" t="s">
        <v>16</v>
      </c>
      <c r="C103" s="14"/>
      <c r="E103" s="14"/>
    </row>
    <row r="104" spans="1:5" s="13" customFormat="1" ht="12.75">
      <c r="A104" s="13" t="s">
        <v>17</v>
      </c>
      <c r="C104" s="14"/>
      <c r="E104" s="14"/>
    </row>
    <row r="106" ht="12.75">
      <c r="A106" t="s">
        <v>7</v>
      </c>
    </row>
    <row r="107" spans="1:7" ht="12.75">
      <c r="A107" s="5" t="s">
        <v>6</v>
      </c>
      <c r="B107" s="4"/>
      <c r="C107" s="4"/>
      <c r="D107" s="4"/>
      <c r="F107" s="3"/>
      <c r="G107" s="1"/>
    </row>
    <row r="108" spans="1:7" ht="12.75">
      <c r="A108" s="5"/>
      <c r="B108" s="4"/>
      <c r="C108" s="4"/>
      <c r="D108" s="4"/>
      <c r="F108" s="3"/>
      <c r="G108" s="1"/>
    </row>
    <row r="109" spans="1:7" ht="12.75">
      <c r="A109" s="11" t="s">
        <v>12</v>
      </c>
      <c r="B109" s="4"/>
      <c r="C109" s="4"/>
      <c r="D109" s="4"/>
      <c r="F109" s="3"/>
      <c r="G109" s="1"/>
    </row>
    <row r="110" spans="1:7" ht="12.75">
      <c r="A110" s="11" t="s">
        <v>13</v>
      </c>
      <c r="B110" s="4"/>
      <c r="C110" s="4"/>
      <c r="D110" s="4"/>
      <c r="F110" s="3"/>
      <c r="G110" s="1"/>
    </row>
    <row r="111" spans="1:7" ht="12.75">
      <c r="A111" s="5"/>
      <c r="B111" s="4"/>
      <c r="C111" s="4"/>
      <c r="D111" s="4"/>
      <c r="F111" s="3"/>
      <c r="G111" s="1"/>
    </row>
    <row r="112" spans="1:7" ht="12.75">
      <c r="A112" t="s">
        <v>11</v>
      </c>
      <c r="B112" s="4"/>
      <c r="C112" s="4"/>
      <c r="D112" s="4"/>
      <c r="F112" s="3"/>
      <c r="G112" s="1"/>
    </row>
    <row r="113" spans="1:6" ht="12.75">
      <c r="A113" t="s">
        <v>5</v>
      </c>
      <c r="B113" s="4"/>
      <c r="C113" s="4"/>
      <c r="D113" s="4"/>
      <c r="E113" s="4"/>
      <c r="F113" s="4"/>
    </row>
    <row r="118" ht="12.75"/>
    <row r="119" ht="12.75"/>
    <row r="120" ht="12.75"/>
    <row r="121" ht="12.75"/>
    <row r="122" ht="12.75"/>
    <row r="123" ht="12.75"/>
    <row r="124" ht="12.75"/>
  </sheetData>
  <sheetProtection password="C610" sheet="1" objects="1" scenarios="1"/>
  <hyperlinks>
    <hyperlink ref="A107" r:id="rId1" display=" Wisconsin's 2007 Custom Rate Guide.  "/>
  </hyperlinks>
  <printOptions horizontalCentered="1" verticalCentered="1"/>
  <pageMargins left="0.75" right="0.75" top="0.38" bottom="0.4" header="0.14" footer="0.25"/>
  <pageSetup orientation="portrait" scale="60" r:id="rId3"/>
  <ignoredErrors>
    <ignoredError sqref="E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Connie J. Leonhard</cp:lastModifiedBy>
  <cp:lastPrinted>2008-05-12T15:21:16Z</cp:lastPrinted>
  <dcterms:created xsi:type="dcterms:W3CDTF">2008-04-24T13:33:22Z</dcterms:created>
  <dcterms:modified xsi:type="dcterms:W3CDTF">2011-05-27T20:58:56Z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